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f316019df0495987/Documents/Documents/BUSINESS OWLL/CNME/Meetings/2020 CNME May Meeting - Zoom Meeting Due to Covid-19/"/>
    </mc:Choice>
  </mc:AlternateContent>
  <xr:revisionPtr revIDLastSave="2" documentId="13_ncr:1_{2BBAA67C-83FA-4DFB-8A4E-62C3B25A5001}" xr6:coauthVersionLast="45" xr6:coauthVersionMax="45" xr10:uidLastSave="{C9D51C31-87F8-4519-ABEE-9897DEC9DDD2}"/>
  <bookViews>
    <workbookView xWindow="2460" yWindow="1755" windowWidth="25485" windowHeight="14955" xr2:uid="{3F999422-0AE4-47C2-8092-B810837E0FCF}"/>
  </bookViews>
  <sheets>
    <sheet name="Sheet1" sheetId="1" r:id="rId1"/>
  </sheets>
  <definedNames>
    <definedName name="_xlnm.Print_Area" localSheetId="0">Sheet1!$A$1:$N$62</definedName>
    <definedName name="_xlnm.Print_Titles" localSheetId="0">Sheet1!$A:$E,Sheet1!$1:$1</definedName>
    <definedName name="QB_COLUMN_59200" localSheetId="0" hidden="1">Sheet1!$H$1</definedName>
    <definedName name="QB_COLUMN_76210" localSheetId="0" hidden="1">Sheet1!$L$1</definedName>
    <definedName name="QB_DATA_0" localSheetId="0" hidden="1">Sheet1!$5:$5,Sheet1!$6:$6,Sheet1!$7:$7,Sheet1!$10:$10,Sheet1!$15:$15,Sheet1!$16:$16,Sheet1!$17:$17,Sheet1!$19:$19,Sheet1!$22:$22,Sheet1!$23:$23,Sheet1!$24:$24,Sheet1!$25:$25,Sheet1!$27:$27,Sheet1!$28:$28,Sheet1!$29:$29,Sheet1!$30:$30</definedName>
    <definedName name="QB_DATA_1" localSheetId="0" hidden="1">Sheet1!$31:$31,Sheet1!$33:$33,Sheet1!$34:$34,Sheet1!$35:$35,Sheet1!$37:$37,Sheet1!$38:$38,Sheet1!$39:$39,Sheet1!$40:$40,Sheet1!$41:$41,Sheet1!$42:$42,Sheet1!$43:$43,Sheet1!$44:$44,Sheet1!$45:$45,Sheet1!$47:$47,Sheet1!#REF!,Sheet1!#REF!</definedName>
    <definedName name="QB_DATA_2" localSheetId="0" hidden="1">Sheet1!$53:$53,Sheet1!$54:$54</definedName>
    <definedName name="QB_FORMULA_0" localSheetId="0" hidden="1">Sheet1!$H$8,Sheet1!$L$8,Sheet1!$H$11,Sheet1!$L$11,Sheet1!$H$18,Sheet1!$L$18,Sheet1!$H$20,Sheet1!$L$20,Sheet1!$H$26,Sheet1!$L$26,Sheet1!$H$36,Sheet1!$L$36,Sheet1!$H$48,Sheet1!$L$48,Sheet1!$H$49,Sheet1!$L$49</definedName>
    <definedName name="QB_FORMULA_1" localSheetId="0" hidden="1">Sheet1!$H$51,Sheet1!$L$51,Sheet1!$H$55,Sheet1!$L$55,Sheet1!#REF!,Sheet1!#REF!,Sheet1!$H$56,Sheet1!$L$56,Sheet1!$H$57,Sheet1!$L$57</definedName>
    <definedName name="QB_ROW_102240" localSheetId="0" hidden="1">Sheet1!$D$35</definedName>
    <definedName name="QB_ROW_10230" localSheetId="0" hidden="1">Sheet1!$C$43</definedName>
    <definedName name="QB_ROW_104240" localSheetId="0" hidden="1">Sheet1!$D$23</definedName>
    <definedName name="QB_ROW_11230" localSheetId="0" hidden="1">Sheet1!$C$42</definedName>
    <definedName name="QB_ROW_12330" localSheetId="0" hidden="1">Sheet1!$C$39</definedName>
    <definedName name="QB_ROW_14240" localSheetId="0" hidden="1">Sheet1!$D$53</definedName>
    <definedName name="QB_ROW_15230" localSheetId="0" hidden="1">Sheet1!$C$40</definedName>
    <definedName name="QB_ROW_16230" localSheetId="0" hidden="1">Sheet1!$C$37</definedName>
    <definedName name="QB_ROW_17230" localSheetId="0" hidden="1">Sheet1!$C$29</definedName>
    <definedName name="QB_ROW_18230" localSheetId="0" hidden="1">Sheet1!$C$44</definedName>
    <definedName name="QB_ROW_18301" localSheetId="0" hidden="1">Sheet1!$A$57</definedName>
    <definedName name="QB_ROW_19011" localSheetId="0" hidden="1">Sheet1!$A$2</definedName>
    <definedName name="QB_ROW_19230" localSheetId="0" hidden="1">Sheet1!$C$47</definedName>
    <definedName name="QB_ROW_19311" localSheetId="0" hidden="1">Sheet1!$A$49</definedName>
    <definedName name="QB_ROW_20021" localSheetId="0" hidden="1">Sheet1!$B$3</definedName>
    <definedName name="QB_ROW_2030" localSheetId="0" hidden="1">Sheet1!$C$4</definedName>
    <definedName name="QB_ROW_20321" localSheetId="0" hidden="1">Sheet1!$B$11</definedName>
    <definedName name="QB_ROW_21021" localSheetId="0" hidden="1">Sheet1!$B$12</definedName>
    <definedName name="QB_ROW_21321" localSheetId="0" hidden="1">Sheet1!$B$48</definedName>
    <definedName name="QB_ROW_22011" localSheetId="0" hidden="1">Sheet1!$A$50</definedName>
    <definedName name="QB_ROW_22311" localSheetId="0" hidden="1">Sheet1!$A$56</definedName>
    <definedName name="QB_ROW_23021" localSheetId="0" hidden="1">Sheet1!#REF!</definedName>
    <definedName name="QB_ROW_2330" localSheetId="0" hidden="1">Sheet1!$C$8</definedName>
    <definedName name="QB_ROW_23321" localSheetId="0" hidden="1">Sheet1!$B$51</definedName>
    <definedName name="QB_ROW_24021" localSheetId="0" hidden="1">Sheet1!#REF!</definedName>
    <definedName name="QB_ROW_24321" localSheetId="0" hidden="1">Sheet1!#REF!</definedName>
    <definedName name="QB_ROW_29230" localSheetId="0" hidden="1">Sheet1!$C$28</definedName>
    <definedName name="QB_ROW_32240" localSheetId="0" hidden="1">Sheet1!$D$22</definedName>
    <definedName name="QB_ROW_3230" localSheetId="0" hidden="1">Sheet1!#REF!</definedName>
    <definedName name="QB_ROW_33240" localSheetId="0" hidden="1">Sheet1!$D$6</definedName>
    <definedName name="QB_ROW_34240" localSheetId="0" hidden="1">Sheet1!$D$5</definedName>
    <definedName name="QB_ROW_35040" localSheetId="0" hidden="1">Sheet1!$D$14</definedName>
    <definedName name="QB_ROW_35340" localSheetId="0" hidden="1">Sheet1!$D$18</definedName>
    <definedName name="QB_ROW_38330" localSheetId="0" hidden="1">Sheet1!$C$10</definedName>
    <definedName name="QB_ROW_48240" localSheetId="0" hidden="1">Sheet1!$D$24</definedName>
    <definedName name="QB_ROW_49030" localSheetId="0" hidden="1">Sheet1!$B$52</definedName>
    <definedName name="QB_ROW_49330" localSheetId="0" hidden="1">Sheet1!$C$55</definedName>
    <definedName name="QB_ROW_50240" localSheetId="0" hidden="1">Sheet1!$D$54</definedName>
    <definedName name="QB_ROW_53230" localSheetId="0" hidden="1">Sheet1!#REF!</definedName>
    <definedName name="QB_ROW_55230" localSheetId="0" hidden="1">Sheet1!$C$30</definedName>
    <definedName name="QB_ROW_61230" localSheetId="0" hidden="1">Sheet1!$C$45</definedName>
    <definedName name="QB_ROW_62030" localSheetId="0" hidden="1">Sheet1!$C$13</definedName>
    <definedName name="QB_ROW_62330" localSheetId="0" hidden="1">Sheet1!$C$20</definedName>
    <definedName name="QB_ROW_65230" localSheetId="0" hidden="1">Sheet1!$C$41</definedName>
    <definedName name="QB_ROW_67240" localSheetId="0" hidden="1">Sheet1!$D$34</definedName>
    <definedName name="QB_ROW_68250" localSheetId="0" hidden="1">Sheet1!$E$15</definedName>
    <definedName name="QB_ROW_69250" localSheetId="0" hidden="1">Sheet1!$E$16</definedName>
    <definedName name="QB_ROW_70240" localSheetId="0" hidden="1">Sheet1!$D$19</definedName>
    <definedName name="QB_ROW_7250" localSheetId="0" hidden="1">Sheet1!$E$17</definedName>
    <definedName name="QB_ROW_76240" localSheetId="0" hidden="1">Sheet1!$D$7</definedName>
    <definedName name="QB_ROW_80240" localSheetId="0" hidden="1">Sheet1!$D$33</definedName>
    <definedName name="QB_ROW_8030" localSheetId="0" hidden="1">Sheet1!$C$21</definedName>
    <definedName name="QB_ROW_8240" localSheetId="0" hidden="1">Sheet1!$D$25</definedName>
    <definedName name="QB_ROW_83030" localSheetId="0" hidden="1">Sheet1!$C$32</definedName>
    <definedName name="QB_ROW_8330" localSheetId="0" hidden="1">Sheet1!$C$26</definedName>
    <definedName name="QB_ROW_83330" localSheetId="0" hidden="1">Sheet1!$C$36</definedName>
    <definedName name="QB_ROW_9330" localSheetId="0" hidden="1">Sheet1!$C$38</definedName>
    <definedName name="QB_ROW_95230" localSheetId="0" hidden="1">Sheet1!$C$27</definedName>
    <definedName name="QB_ROW_96230" localSheetId="0" hidden="1">Sheet1!$C$31</definedName>
    <definedName name="QBCANSUPPORTUPDATE" localSheetId="0">TRUE</definedName>
    <definedName name="QBCOMPANYFILENAME" localSheetId="0">"C:\Users\Public\Documents\Intuit\QuickBooks 2017\Company Files\CNME.QBW"</definedName>
    <definedName name="QBENDDATE" localSheetId="0">20200331</definedName>
    <definedName name="QBHEADERSONSCREEN" localSheetId="0">FALSE</definedName>
    <definedName name="QBMETADATASIZE" localSheetId="0">5907</definedName>
    <definedName name="QBPRESERVECOLOR" localSheetId="0">TRUE</definedName>
    <definedName name="QBPRESERVEFONT" localSheetId="0">TRUE</definedName>
    <definedName name="QBPRESERVEROWHEIGHT" localSheetId="0">TRUE</definedName>
    <definedName name="QBPRESERVESPACE" localSheetId="0">TRUE</definedName>
    <definedName name="QBREPORTCOLAXIS" localSheetId="0">0</definedName>
    <definedName name="QBREPORTCOMPANYID" localSheetId="0">"bb37e0e8f940430598d20f580660df1f"</definedName>
    <definedName name="QBREPORTCOMPARECOL_ANNUALBUDGET" localSheetId="0">FALSE</definedName>
    <definedName name="QBREPORTCOMPARECOL_AVGCOGS" localSheetId="0">FALSE</definedName>
    <definedName name="QBREPORTCOMPARECOL_AVGPRICE" localSheetId="0">FALSE</definedName>
    <definedName name="QBREPORTCOMPARECOL_BUDDIFF" localSheetId="0">FALSE</definedName>
    <definedName name="QBREPORTCOMPARECOL_BUDGET" localSheetId="0">TRUE</definedName>
    <definedName name="QBREPORTCOMPARECOL_BUDPCT" localSheetId="0">FALSE</definedName>
    <definedName name="QBREPORTCOMPARECOL_COGS" localSheetId="0">FALSE</definedName>
    <definedName name="QBREPORTCOMPARECOL_EXCLUDEAMOUNT" localSheetId="0">FALSE</definedName>
    <definedName name="QBREPORTCOMPARECOL_EXCLUDECURPERIOD" localSheetId="0">FALSE</definedName>
    <definedName name="QBREPORTCOMPARECOL_FORECAST" localSheetId="0">FALSE</definedName>
    <definedName name="QBREPORTCOMPARECOL_GROSSMARGIN" localSheetId="0">FALSE</definedName>
    <definedName name="QBREPORTCOMPARECOL_GROSSMARGINPCT" localSheetId="0">FALSE</definedName>
    <definedName name="QBREPORTCOMPARECOL_HOURS" localSheetId="0">FALSE</definedName>
    <definedName name="QBREPORTCOMPARECOL_PCTCOL" localSheetId="0">FALSE</definedName>
    <definedName name="QBREPORTCOMPARECOL_PCTEXPENSE" localSheetId="0">FALSE</definedName>
    <definedName name="QBREPORTCOMPARECOL_PCTINCOME" localSheetId="0">FALSE</definedName>
    <definedName name="QBREPORTCOMPARECOL_PCTOFSALES" localSheetId="0">FALSE</definedName>
    <definedName name="QBREPORTCOMPARECOL_PCTROW" localSheetId="0">FALSE</definedName>
    <definedName name="QBREPORTCOMPARECOL_PPDIFF" localSheetId="0">FALSE</definedName>
    <definedName name="QBREPORTCOMPARECOL_PPPCT" localSheetId="0">FALSE</definedName>
    <definedName name="QBREPORTCOMPARECOL_PREVPERIOD" localSheetId="0">FALSE</definedName>
    <definedName name="QBREPORTCOMPARECOL_PREVYEAR" localSheetId="0">FALSE</definedName>
    <definedName name="QBREPORTCOMPARECOL_PYDIFF" localSheetId="0">FALSE</definedName>
    <definedName name="QBREPORTCOMPARECOL_PYPCT" localSheetId="0">FALSE</definedName>
    <definedName name="QBREPORTCOMPARECOL_QTY" localSheetId="0">FALSE</definedName>
    <definedName name="QBREPORTCOMPARECOL_RATE" localSheetId="0">FALSE</definedName>
    <definedName name="QBREPORTCOMPARECOL_TRIPBILLEDMILES" localSheetId="0">FALSE</definedName>
    <definedName name="QBREPORTCOMPARECOL_TRIPBILLINGAMOUNT" localSheetId="0">FALSE</definedName>
    <definedName name="QBREPORTCOMPARECOL_TRIPMILES" localSheetId="0">FALSE</definedName>
    <definedName name="QBREPORTCOMPARECOL_TRIPNOTBILLABLEMILES" localSheetId="0">FALSE</definedName>
    <definedName name="QBREPORTCOMPARECOL_TRIPTAXDEDUCTIBLEAMOUNT" localSheetId="0">FALSE</definedName>
    <definedName name="QBREPORTCOMPARECOL_TRIPUNBILLEDMILES" localSheetId="0">FALSE</definedName>
    <definedName name="QBREPORTCOMPARECOL_YTD" localSheetId="0">FALSE</definedName>
    <definedName name="QBREPORTCOMPARECOL_YTDBUDGET" localSheetId="0">FALSE</definedName>
    <definedName name="QBREPORTCOMPARECOL_YTDPCT" localSheetId="0">FALSE</definedName>
    <definedName name="QBREPORTROWAXIS" localSheetId="0">11</definedName>
    <definedName name="QBREPORTSUBCOLAXIS" localSheetId="0">24</definedName>
    <definedName name="QBREPORTTYPE" localSheetId="0">288</definedName>
    <definedName name="QBROWHEADERS" localSheetId="0">6</definedName>
    <definedName name="QBSTARTDATE" localSheetId="0">20200101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F55" i="1" l="1"/>
  <c r="F56" i="1" s="1"/>
  <c r="J55" i="1"/>
  <c r="J56" i="1" s="1"/>
  <c r="F36" i="1"/>
  <c r="F26" i="1"/>
  <c r="F18" i="1"/>
  <c r="F20" i="1" s="1"/>
  <c r="F8" i="1"/>
  <c r="F11" i="1" s="1"/>
  <c r="H55" i="1"/>
  <c r="H56" i="1" s="1"/>
  <c r="J36" i="1"/>
  <c r="J26" i="1"/>
  <c r="J18" i="1"/>
  <c r="J20" i="1" s="1"/>
  <c r="J8" i="1"/>
  <c r="J11" i="1" s="1"/>
  <c r="L55" i="1"/>
  <c r="L36" i="1"/>
  <c r="H36" i="1"/>
  <c r="L26" i="1"/>
  <c r="H26" i="1"/>
  <c r="L18" i="1"/>
  <c r="L20" i="1" s="1"/>
  <c r="H18" i="1"/>
  <c r="H20" i="1" s="1"/>
  <c r="L8" i="1"/>
  <c r="L11" i="1" s="1"/>
  <c r="H8" i="1"/>
  <c r="H11" i="1" s="1"/>
  <c r="F48" i="1" l="1"/>
  <c r="F49" i="1" s="1"/>
  <c r="F57" i="1" s="1"/>
  <c r="L56" i="1"/>
  <c r="H48" i="1"/>
  <c r="H49" i="1" s="1"/>
  <c r="L48" i="1"/>
  <c r="L49" i="1" s="1"/>
  <c r="J48" i="1"/>
  <c r="J49" i="1" s="1"/>
  <c r="L57" i="1" l="1"/>
  <c r="H57" i="1"/>
  <c r="J57" i="1"/>
</calcChain>
</file>

<file path=xl/sharedStrings.xml><?xml version="1.0" encoding="utf-8"?>
<sst xmlns="http://schemas.openxmlformats.org/spreadsheetml/2006/main" count="81" uniqueCount="78">
  <si>
    <t>Ordinary Income/Expense</t>
  </si>
  <si>
    <t>Dues &amp; Fees</t>
  </si>
  <si>
    <t>Institutional Members</t>
  </si>
  <si>
    <t>Residency Programs</t>
  </si>
  <si>
    <t>Residency Certificates</t>
  </si>
  <si>
    <t>Total Dues &amp; Fees</t>
  </si>
  <si>
    <t>Interest</t>
  </si>
  <si>
    <t>Total Income</t>
  </si>
  <si>
    <t>Payroll Expenses</t>
  </si>
  <si>
    <t>Wages</t>
  </si>
  <si>
    <t>Executive Director</t>
  </si>
  <si>
    <t>Administrative Assistant</t>
  </si>
  <si>
    <t>Payroll Contingency</t>
  </si>
  <si>
    <t>Total Wages</t>
  </si>
  <si>
    <t>Payroll Taxes</t>
  </si>
  <si>
    <t>Total Payroll Expenses</t>
  </si>
  <si>
    <t>Administrative</t>
  </si>
  <si>
    <t>Bookkeeping</t>
  </si>
  <si>
    <t>Payroll Service</t>
  </si>
  <si>
    <t>Admin. Fees &amp; Misc. Exps.</t>
  </si>
  <si>
    <t>Administrative - Other</t>
  </si>
  <si>
    <t>Total Administrative</t>
  </si>
  <si>
    <t>Exec. Dir. Travel Expense</t>
  </si>
  <si>
    <t>Bd. Memb. Travel Expense</t>
  </si>
  <si>
    <t>Board Meetings</t>
  </si>
  <si>
    <t>Depreciation Expense</t>
  </si>
  <si>
    <t>Equipment (Depreciable)</t>
  </si>
  <si>
    <t>Insurance</t>
  </si>
  <si>
    <t>Business Owners</t>
  </si>
  <si>
    <t>Directors &amp; Officers</t>
  </si>
  <si>
    <t>Workers Comp</t>
  </si>
  <si>
    <t>Total Insurance</t>
  </si>
  <si>
    <t>Internet &amp; Other Fees</t>
  </si>
  <si>
    <t>Postage &amp; Shipping</t>
  </si>
  <si>
    <t>Printing &amp; Copying</t>
  </si>
  <si>
    <t>Professional Services</t>
  </si>
  <si>
    <t>Rent</t>
  </si>
  <si>
    <t>Supplies</t>
  </si>
  <si>
    <t>Telephone</t>
  </si>
  <si>
    <t>Memberships/Affiliations</t>
  </si>
  <si>
    <t>Conference/Meeting Fees, Exps.</t>
  </si>
  <si>
    <t>NACIQI Meetings and Hearing</t>
  </si>
  <si>
    <t>Total Expense</t>
  </si>
  <si>
    <t>Net Ordinary Income</t>
  </si>
  <si>
    <t>Evaluation Visit Income</t>
  </si>
  <si>
    <t>Travel Expenses</t>
  </si>
  <si>
    <t>Honoraria</t>
  </si>
  <si>
    <t>Jan-Mar 
2020</t>
  </si>
  <si>
    <t>2020
Budget</t>
  </si>
  <si>
    <t>25% 2020
Budget</t>
  </si>
  <si>
    <t xml:space="preserve"> </t>
  </si>
  <si>
    <t>FY 2020 Budget notes/assumptions:</t>
  </si>
  <si>
    <t>NOTES</t>
  </si>
  <si>
    <t>Visit Income and expenses net out to $0 by year-end</t>
  </si>
  <si>
    <t>Evaluation Visit Income &amp; Expense</t>
  </si>
  <si>
    <t>Evaluation Visit Expenses</t>
  </si>
  <si>
    <t>Total Evaluation Visit Expenses</t>
  </si>
  <si>
    <t>Net Evaluation Visit Income</t>
  </si>
  <si>
    <t>EXPENSE</t>
  </si>
  <si>
    <t>INCOME</t>
  </si>
  <si>
    <t>Insurance premiums reflect the sum of pro-rated amounts for the current and previous years.
   (Renewal Dates: D&amp;O policy: Mar.1st; 
                             Workers Comp:Oct. 1st; 
                             Business Owners policy, Oct. 16th)</t>
  </si>
  <si>
    <t>$478.00 monthly rent as of 10/01/18 thru 9/30/21; increasing by 2% for each of four 2-year option terms after that.</t>
  </si>
  <si>
    <t>Venue expenses (meeting rooms, catering, A/V charges)</t>
  </si>
  <si>
    <t>Contributions</t>
  </si>
  <si>
    <t xml:space="preserve"> -</t>
  </si>
  <si>
    <t>We no longer solicited contributions, but occasionally still receive them.</t>
  </si>
  <si>
    <t>1. Most of the expense lines have either been increased modestly to allow for inflation, or have been kept flat or slightly reduced based on the previous fiscal year's experience, except where individually noted.</t>
  </si>
  <si>
    <t>2. Fee income reflects increase in fees from 2019 to 2020 ….</t>
  </si>
  <si>
    <t>Jan-Mar 
2019</t>
  </si>
  <si>
    <t>Evaluator Training</t>
  </si>
  <si>
    <t>*</t>
  </si>
  <si>
    <t>Interest is from Money Market, CD (maturing 4/13/21), and three CDARS accounts (maturing on successive years)</t>
  </si>
  <si>
    <t xml:space="preserve">$1,144.99 interest from recently matured 9-mo CD @ 2.53% </t>
  </si>
  <si>
    <t xml:space="preserve">3. </t>
  </si>
  <si>
    <t xml:space="preserve">4. </t>
  </si>
  <si>
    <t>NET INCOME</t>
  </si>
  <si>
    <t>Payroll Taxes ≈ 7.5% x Total Wages.  PR Taxes are higher in 1Q since 
≈ 70% of SUTA liability is owed in this period.</t>
  </si>
  <si>
    <t>Ex. Dir. Salary per 1/1/2018 through 12/31/2020 employment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</si>
</sst>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
  </numFmts>
  <fonts count="11" x14ac:knownFonts="1">
    <font>
      <sz val="8"/>
      <color theme="1"/>
      <name val="Times New Roman"/>
      <family val="2"/>
    </font>
    <font>
      <b/>
      <sz val="8"/>
      <color rgb="FF000000"/>
      <name val="Arial"/>
      <family val="2"/>
    </font>
    <font>
      <sz val="8"/>
      <color rgb="FF000000"/>
      <name val="Arial"/>
      <family val="2"/>
    </font>
    <font>
      <sz val="8"/>
      <color rgb="FF0000FF"/>
      <name val="Times New Roman"/>
      <family val="2"/>
    </font>
    <font>
      <b/>
      <sz val="8"/>
      <color rgb="FF0000FF"/>
      <name val="Arial"/>
      <family val="2"/>
    </font>
    <font>
      <sz val="8"/>
      <color rgb="FF0000FF"/>
      <name val="Arial"/>
      <family val="2"/>
    </font>
    <font>
      <i/>
      <sz val="11"/>
      <color theme="1"/>
      <name val="Times New Roman"/>
      <family val="1"/>
    </font>
    <font>
      <sz val="8"/>
      <name val="Arial"/>
      <family val="2"/>
    </font>
    <font>
      <b/>
      <i/>
      <sz val="8"/>
      <color rgb="FF000000"/>
      <name val="Arial"/>
      <family val="2"/>
    </font>
    <font>
      <b/>
      <sz val="8"/>
      <name val="Arial"/>
      <family val="2"/>
    </font>
    <font>
      <sz val="9"/>
      <color rgb="FF0000FF"/>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164" fontId="2" fillId="0" borderId="0" xfId="0" applyNumberFormat="1" applyFont="1" applyBorder="1"/>
    <xf numFmtId="0" fontId="1" fillId="0" borderId="0" xfId="0" applyFont="1"/>
    <xf numFmtId="0" fontId="1" fillId="0" borderId="0" xfId="0" applyNumberFormat="1" applyFont="1"/>
    <xf numFmtId="0" fontId="0" fillId="0" borderId="0" xfId="0" applyNumberFormat="1"/>
    <xf numFmtId="49" fontId="1" fillId="0" borderId="0" xfId="0" applyNumberFormat="1" applyFont="1" applyBorder="1"/>
    <xf numFmtId="0" fontId="0" fillId="0" borderId="0" xfId="0" applyNumberFormat="1" applyBorder="1"/>
    <xf numFmtId="0" fontId="3" fillId="0" borderId="0" xfId="0" applyNumberFormat="1" applyFont="1"/>
    <xf numFmtId="0" fontId="0" fillId="0" borderId="0" xfId="0" applyAlignment="1">
      <alignment horizontal="center" vertical="center" wrapText="1"/>
    </xf>
    <xf numFmtId="0" fontId="0" fillId="0" borderId="0" xfId="0" applyAlignment="1"/>
    <xf numFmtId="4" fontId="2" fillId="0" borderId="0" xfId="0" applyNumberFormat="1" applyFont="1"/>
    <xf numFmtId="49" fontId="10" fillId="0" borderId="0" xfId="0" applyNumberFormat="1" applyFont="1" applyBorder="1" applyAlignment="1">
      <alignment horizontal="right" vertical="top"/>
    </xf>
    <xf numFmtId="3" fontId="2" fillId="2" borderId="0" xfId="0" applyNumberFormat="1" applyFont="1" applyFill="1" applyBorder="1"/>
    <xf numFmtId="3" fontId="2" fillId="0" borderId="0" xfId="0" applyNumberFormat="1" applyFont="1" applyBorder="1"/>
    <xf numFmtId="3" fontId="2" fillId="0" borderId="1" xfId="0" applyNumberFormat="1" applyFont="1" applyBorder="1"/>
    <xf numFmtId="3" fontId="5" fillId="0" borderId="1" xfId="0" applyNumberFormat="1" applyFont="1" applyBorder="1"/>
    <xf numFmtId="3" fontId="10" fillId="0" borderId="0" xfId="0" applyNumberFormat="1" applyFont="1" applyBorder="1"/>
    <xf numFmtId="3" fontId="5" fillId="0" borderId="0" xfId="0" applyNumberFormat="1" applyFont="1" applyBorder="1"/>
    <xf numFmtId="3" fontId="2" fillId="0" borderId="3" xfId="0" applyNumberFormat="1" applyFont="1" applyBorder="1"/>
    <xf numFmtId="3" fontId="5" fillId="0" borderId="3" xfId="0" applyNumberFormat="1" applyFont="1" applyBorder="1"/>
    <xf numFmtId="3" fontId="7" fillId="0" borderId="3" xfId="0" applyNumberFormat="1" applyFont="1" applyBorder="1"/>
    <xf numFmtId="3" fontId="7" fillId="2" borderId="0" xfId="0" applyNumberFormat="1" applyFont="1" applyFill="1" applyBorder="1"/>
    <xf numFmtId="0" fontId="0" fillId="0" borderId="0" xfId="0" applyAlignment="1">
      <alignment vertical="top"/>
    </xf>
    <xf numFmtId="165" fontId="1" fillId="0" borderId="4" xfId="0" applyNumberFormat="1" applyFont="1" applyBorder="1"/>
    <xf numFmtId="165" fontId="1" fillId="2" borderId="0" xfId="0" applyNumberFormat="1" applyFont="1" applyFill="1" applyBorder="1"/>
    <xf numFmtId="165" fontId="4" fillId="0" borderId="4" xfId="0" applyNumberFormat="1" applyFont="1" applyBorder="1"/>
    <xf numFmtId="165" fontId="1" fillId="0" borderId="0" xfId="0" applyNumberFormat="1" applyFont="1" applyBorder="1"/>
    <xf numFmtId="165" fontId="2" fillId="0" borderId="2" xfId="0" applyNumberFormat="1" applyFont="1" applyBorder="1"/>
    <xf numFmtId="165" fontId="2" fillId="2" borderId="0" xfId="0" applyNumberFormat="1" applyFont="1" applyFill="1" applyBorder="1"/>
    <xf numFmtId="165" fontId="5" fillId="0" borderId="2" xfId="0" applyNumberFormat="1" applyFont="1" applyBorder="1"/>
    <xf numFmtId="165" fontId="2" fillId="0" borderId="0" xfId="0" applyNumberFormat="1" applyFont="1" applyBorder="1"/>
    <xf numFmtId="4" fontId="9" fillId="0" borderId="6" xfId="0" applyNumberFormat="1" applyFont="1" applyBorder="1" applyAlignment="1">
      <alignment horizontal="center" vertical="center" wrapText="1"/>
    </xf>
    <xf numFmtId="49" fontId="0" fillId="2" borderId="5" xfId="0" applyNumberFormat="1" applyFill="1" applyBorder="1" applyAlignment="1">
      <alignment horizontal="center" vertical="center" wrapText="1"/>
    </xf>
    <xf numFmtId="49" fontId="4" fillId="0" borderId="6" xfId="0" applyNumberFormat="1" applyFont="1" applyBorder="1" applyAlignment="1">
      <alignment horizontal="center" vertical="center" wrapText="1"/>
    </xf>
    <xf numFmtId="49" fontId="0" fillId="0" borderId="5" xfId="0" applyNumberFormat="1" applyBorder="1" applyAlignment="1">
      <alignment horizontal="center" vertical="center" wrapText="1"/>
    </xf>
    <xf numFmtId="49" fontId="1" fillId="0" borderId="6" xfId="0" applyNumberFormat="1" applyFont="1" applyBorder="1" applyAlignment="1">
      <alignment horizontal="center" vertical="center" wrapText="1"/>
    </xf>
    <xf numFmtId="0" fontId="0" fillId="0" borderId="5" xfId="0" applyBorder="1" applyAlignment="1">
      <alignment horizontal="center" vertical="center" wrapText="1"/>
    </xf>
    <xf numFmtId="0" fontId="6" fillId="0" borderId="7" xfId="0" applyFont="1" applyBorder="1" applyAlignment="1">
      <alignment horizontal="center" vertical="center" wrapText="1"/>
    </xf>
    <xf numFmtId="49" fontId="1" fillId="0" borderId="8" xfId="0" applyNumberFormat="1" applyFont="1" applyBorder="1"/>
    <xf numFmtId="0" fontId="0" fillId="0" borderId="0" xfId="0" applyBorder="1"/>
    <xf numFmtId="0" fontId="0" fillId="0" borderId="9" xfId="0" applyBorder="1"/>
    <xf numFmtId="3" fontId="2" fillId="0" borderId="0" xfId="0" applyNumberFormat="1" applyFont="1" applyBorder="1" applyAlignment="1">
      <alignment horizontal="right" indent="2"/>
    </xf>
    <xf numFmtId="165" fontId="5" fillId="0" borderId="0" xfId="0" applyNumberFormat="1" applyFont="1" applyBorder="1"/>
    <xf numFmtId="0" fontId="3" fillId="0" borderId="9" xfId="0" applyFont="1" applyBorder="1" applyAlignment="1">
      <alignment vertical="top" wrapText="1"/>
    </xf>
    <xf numFmtId="0" fontId="1" fillId="0" borderId="0" xfId="0" applyNumberFormat="1" applyFont="1" applyBorder="1"/>
    <xf numFmtId="0" fontId="1" fillId="0" borderId="0" xfId="0" applyFont="1" applyBorder="1"/>
    <xf numFmtId="0" fontId="1" fillId="0" borderId="9" xfId="0" applyFont="1" applyBorder="1"/>
    <xf numFmtId="0" fontId="0" fillId="0" borderId="9" xfId="0" applyBorder="1" applyAlignment="1">
      <alignment vertical="center" wrapText="1"/>
    </xf>
    <xf numFmtId="49" fontId="1" fillId="0" borderId="5" xfId="0" applyNumberFormat="1" applyFont="1" applyBorder="1" applyAlignment="1">
      <alignment horizontal="center" vertical="center" wrapText="1"/>
    </xf>
    <xf numFmtId="49" fontId="2" fillId="0" borderId="10"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0" fontId="2" fillId="0" borderId="8"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9" xfId="0" applyNumberFormat="1" applyFont="1" applyBorder="1" applyAlignment="1">
      <alignment horizontal="left" vertical="top" wrapText="1"/>
    </xf>
    <xf numFmtId="0" fontId="8" fillId="0" borderId="8" xfId="0" applyNumberFormat="1" applyFont="1" applyBorder="1" applyAlignment="1">
      <alignment horizontal="left"/>
    </xf>
    <xf numFmtId="0" fontId="8" fillId="0" borderId="0" xfId="0" applyNumberFormat="1" applyFont="1" applyBorder="1" applyAlignment="1">
      <alignment horizontal="left"/>
    </xf>
    <xf numFmtId="0" fontId="8" fillId="0" borderId="9" xfId="0" applyNumberFormat="1" applyFont="1" applyBorder="1" applyAlignment="1">
      <alignment horizontal="left"/>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left" vertical="top" wrapText="1"/>
    </xf>
    <xf numFmtId="20" fontId="0" fillId="0" borderId="9" xfId="0" applyNumberFormat="1" applyBorder="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276225</xdr:colOff>
          <xdr:row>0</xdr:row>
          <xdr:rowOff>228600</xdr:rowOff>
        </xdr:to>
        <xdr:sp macro="" textlink="">
          <xdr:nvSpPr>
            <xdr:cNvPr id="1025" name="FILTER"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276225</xdr:colOff>
          <xdr:row>0</xdr:row>
          <xdr:rowOff>228600</xdr:rowOff>
        </xdr:to>
        <xdr:sp macro="" textlink="">
          <xdr:nvSpPr>
            <xdr:cNvPr id="1026" name="HEADER"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5788E-58AC-4C70-ABE0-EB585A7B2A99}">
  <sheetPr codeName="Sheet1"/>
  <dimension ref="A1:O62"/>
  <sheetViews>
    <sheetView tabSelected="1" zoomScale="120" zoomScaleNormal="120" workbookViewId="0">
      <pane ySplit="1" topLeftCell="A14" activePane="bottomLeft" state="frozen"/>
      <selection pane="bottomLeft" activeCell="Q26" sqref="Q26"/>
    </sheetView>
  </sheetViews>
  <sheetFormatPr defaultRowHeight="13.5" customHeight="1" x14ac:dyDescent="0.2"/>
  <cols>
    <col min="1" max="4" width="3.1640625" style="3" customWidth="1"/>
    <col min="5" max="5" width="27.1640625" style="3" customWidth="1"/>
    <col min="6" max="6" width="12" style="10" customWidth="1"/>
    <col min="7" max="7" width="1.83203125" style="6" customWidth="1"/>
    <col min="8" max="8" width="12" style="7" bestFit="1" customWidth="1"/>
    <col min="9" max="9" width="2.33203125" style="6" customWidth="1"/>
    <col min="10" max="10" width="10.1640625" style="4" bestFit="1" customWidth="1"/>
    <col min="11" max="11" width="1.83203125" style="6" customWidth="1"/>
    <col min="12" max="12" width="11.6640625" style="4" customWidth="1"/>
    <col min="13" max="13" width="1.83203125" customWidth="1"/>
    <col min="14" max="14" width="58.83203125" customWidth="1"/>
  </cols>
  <sheetData>
    <row r="1" spans="1:15" s="8" customFormat="1" ht="25.5" customHeight="1" thickBot="1" x14ac:dyDescent="0.25">
      <c r="A1" s="48"/>
      <c r="B1" s="48"/>
      <c r="C1" s="48"/>
      <c r="D1" s="48"/>
      <c r="E1" s="48"/>
      <c r="F1" s="31" t="s">
        <v>68</v>
      </c>
      <c r="G1" s="32"/>
      <c r="H1" s="33" t="s">
        <v>47</v>
      </c>
      <c r="I1" s="34"/>
      <c r="J1" s="35" t="s">
        <v>49</v>
      </c>
      <c r="K1" s="32"/>
      <c r="L1" s="35" t="s">
        <v>48</v>
      </c>
      <c r="M1" s="36"/>
      <c r="N1" s="37" t="s">
        <v>52</v>
      </c>
    </row>
    <row r="2" spans="1:15" ht="13.5" customHeight="1" thickTop="1" x14ac:dyDescent="0.2">
      <c r="A2" s="5" t="s">
        <v>0</v>
      </c>
      <c r="B2" s="5"/>
      <c r="C2" s="5"/>
      <c r="D2" s="5"/>
      <c r="E2" s="5"/>
      <c r="F2" s="13"/>
      <c r="G2" s="12"/>
      <c r="H2" s="17"/>
      <c r="I2" s="13"/>
      <c r="J2" s="13"/>
      <c r="K2" s="12"/>
      <c r="L2" s="13"/>
      <c r="M2" s="39"/>
      <c r="N2" s="40"/>
    </row>
    <row r="3" spans="1:15" ht="20.100000000000001" customHeight="1" x14ac:dyDescent="0.2">
      <c r="A3" s="5"/>
      <c r="B3" s="5" t="s">
        <v>59</v>
      </c>
      <c r="C3" s="5"/>
      <c r="D3" s="5"/>
      <c r="E3" s="5"/>
      <c r="F3" s="13"/>
      <c r="G3" s="12"/>
      <c r="H3" s="17"/>
      <c r="I3" s="13"/>
      <c r="J3" s="13"/>
      <c r="K3" s="12"/>
      <c r="L3" s="13"/>
      <c r="M3" s="39"/>
      <c r="N3" s="40"/>
    </row>
    <row r="4" spans="1:15" ht="13.5" customHeight="1" x14ac:dyDescent="0.2">
      <c r="A4" s="5"/>
      <c r="B4" s="5"/>
      <c r="C4" s="5" t="s">
        <v>1</v>
      </c>
      <c r="D4" s="5"/>
      <c r="E4" s="5"/>
      <c r="F4" s="13"/>
      <c r="G4" s="12"/>
      <c r="H4" s="17"/>
      <c r="I4" s="13"/>
      <c r="J4" s="13"/>
      <c r="K4" s="12"/>
      <c r="L4" s="13"/>
      <c r="M4" s="39"/>
      <c r="N4" s="40"/>
    </row>
    <row r="5" spans="1:15" ht="13.5" customHeight="1" x14ac:dyDescent="0.2">
      <c r="A5" s="5"/>
      <c r="B5" s="5"/>
      <c r="C5" s="5"/>
      <c r="D5" s="5" t="s">
        <v>2</v>
      </c>
      <c r="E5" s="5"/>
      <c r="F5" s="13">
        <v>229576.2</v>
      </c>
      <c r="G5" s="12"/>
      <c r="H5" s="17">
        <v>231610.66</v>
      </c>
      <c r="I5" s="13"/>
      <c r="J5" s="13">
        <v>235200</v>
      </c>
      <c r="K5" s="12"/>
      <c r="L5" s="13">
        <v>235200</v>
      </c>
      <c r="M5" s="39"/>
      <c r="N5" s="40"/>
    </row>
    <row r="6" spans="1:15" ht="13.5" customHeight="1" x14ac:dyDescent="0.2">
      <c r="A6" s="5"/>
      <c r="B6" s="5"/>
      <c r="C6" s="5"/>
      <c r="D6" s="5" t="s">
        <v>3</v>
      </c>
      <c r="E6" s="5"/>
      <c r="F6" s="13">
        <v>8000</v>
      </c>
      <c r="G6" s="12"/>
      <c r="H6" s="17">
        <v>8000</v>
      </c>
      <c r="I6" s="13"/>
      <c r="J6" s="13">
        <v>8000</v>
      </c>
      <c r="K6" s="12"/>
      <c r="L6" s="13">
        <v>8000</v>
      </c>
      <c r="M6" s="1" t="s">
        <v>50</v>
      </c>
      <c r="N6" s="40"/>
    </row>
    <row r="7" spans="1:15" ht="13.5" customHeight="1" thickBot="1" x14ac:dyDescent="0.25">
      <c r="A7" s="5"/>
      <c r="B7" s="5"/>
      <c r="C7" s="5"/>
      <c r="D7" s="5" t="s">
        <v>4</v>
      </c>
      <c r="E7" s="5"/>
      <c r="F7" s="14">
        <v>12600</v>
      </c>
      <c r="G7" s="12"/>
      <c r="H7" s="15">
        <v>1050</v>
      </c>
      <c r="I7" s="13"/>
      <c r="J7" s="14">
        <v>6000</v>
      </c>
      <c r="K7" s="12"/>
      <c r="L7" s="14">
        <v>6000</v>
      </c>
      <c r="M7" s="39"/>
      <c r="N7" s="40"/>
    </row>
    <row r="8" spans="1:15" ht="13.5" customHeight="1" x14ac:dyDescent="0.2">
      <c r="A8" s="5"/>
      <c r="B8" s="5"/>
      <c r="C8" s="5" t="s">
        <v>5</v>
      </c>
      <c r="D8" s="5"/>
      <c r="E8" s="5"/>
      <c r="F8" s="13">
        <f>ROUND(SUM(F4:F7),5)</f>
        <v>250176.2</v>
      </c>
      <c r="G8" s="12"/>
      <c r="H8" s="17">
        <f>ROUND(SUM(H4:H7),5)</f>
        <v>240660.66</v>
      </c>
      <c r="I8" s="13"/>
      <c r="J8" s="13">
        <f>ROUND(SUM(J4:J7),5)</f>
        <v>249200</v>
      </c>
      <c r="K8" s="12"/>
      <c r="L8" s="13">
        <f>ROUND(SUM(L4:L7),5)</f>
        <v>249200</v>
      </c>
      <c r="M8" s="39"/>
      <c r="N8" s="40"/>
    </row>
    <row r="9" spans="1:15" ht="21" customHeight="1" x14ac:dyDescent="0.2">
      <c r="A9" s="5"/>
      <c r="B9" s="5"/>
      <c r="C9" s="5" t="s">
        <v>63</v>
      </c>
      <c r="D9" s="5"/>
      <c r="E9" s="5"/>
      <c r="F9" s="13"/>
      <c r="G9" s="12"/>
      <c r="H9" s="17"/>
      <c r="I9" s="13"/>
      <c r="J9" s="41" t="s">
        <v>64</v>
      </c>
      <c r="K9" s="12"/>
      <c r="L9" s="41" t="s">
        <v>64</v>
      </c>
      <c r="M9" s="39"/>
      <c r="N9" s="47" t="s">
        <v>65</v>
      </c>
    </row>
    <row r="10" spans="1:15" ht="13.5" customHeight="1" thickBot="1" x14ac:dyDescent="0.25">
      <c r="A10" s="5"/>
      <c r="B10" s="5"/>
      <c r="C10" s="5" t="s">
        <v>6</v>
      </c>
      <c r="D10" s="5"/>
      <c r="E10" s="5"/>
      <c r="F10" s="14">
        <v>1218.67</v>
      </c>
      <c r="G10" s="12"/>
      <c r="H10" s="15">
        <v>1456.76</v>
      </c>
      <c r="I10" s="16" t="s">
        <v>70</v>
      </c>
      <c r="J10" s="14">
        <f>L10*0.25</f>
        <v>400</v>
      </c>
      <c r="K10" s="12"/>
      <c r="L10" s="14">
        <v>1600</v>
      </c>
      <c r="M10" s="39"/>
      <c r="N10" s="61" t="s">
        <v>71</v>
      </c>
    </row>
    <row r="11" spans="1:15" ht="13.5" customHeight="1" x14ac:dyDescent="0.2">
      <c r="A11" s="5"/>
      <c r="B11" s="5" t="s">
        <v>7</v>
      </c>
      <c r="C11" s="5"/>
      <c r="D11" s="5"/>
      <c r="E11" s="5"/>
      <c r="F11" s="30">
        <f>ROUND(F3+SUM(F8:F10),5)</f>
        <v>251394.87</v>
      </c>
      <c r="G11" s="28"/>
      <c r="H11" s="42">
        <f>ROUND(H3+SUM(H8:H10),5)</f>
        <v>242117.42</v>
      </c>
      <c r="I11" s="30"/>
      <c r="J11" s="30">
        <f>ROUND(J3+SUM(J8:J10),5)</f>
        <v>249600</v>
      </c>
      <c r="K11" s="28"/>
      <c r="L11" s="30">
        <f>ROUND(L3+SUM(L8:L10),5)</f>
        <v>250800</v>
      </c>
      <c r="M11" s="39"/>
      <c r="N11" s="61"/>
      <c r="O11" s="9"/>
    </row>
    <row r="12" spans="1:15" ht="20.100000000000001" customHeight="1" x14ac:dyDescent="0.2">
      <c r="A12" s="5"/>
      <c r="B12" s="5" t="s">
        <v>58</v>
      </c>
      <c r="C12" s="5"/>
      <c r="D12" s="5"/>
      <c r="E12" s="5"/>
      <c r="F12" s="13"/>
      <c r="G12" s="12"/>
      <c r="H12" s="17"/>
      <c r="I12" s="13"/>
      <c r="J12" s="13"/>
      <c r="K12" s="12"/>
      <c r="L12" s="13"/>
      <c r="M12" s="11" t="s">
        <v>70</v>
      </c>
      <c r="N12" s="43" t="s">
        <v>72</v>
      </c>
    </row>
    <row r="13" spans="1:15" ht="13.5" customHeight="1" x14ac:dyDescent="0.2">
      <c r="A13" s="5"/>
      <c r="B13" s="5"/>
      <c r="C13" s="5" t="s">
        <v>8</v>
      </c>
      <c r="D13" s="5"/>
      <c r="E13" s="5"/>
      <c r="F13" s="13"/>
      <c r="G13" s="12"/>
      <c r="H13" s="17"/>
      <c r="I13" s="13"/>
      <c r="J13" s="13"/>
      <c r="K13" s="12"/>
      <c r="L13" s="13"/>
      <c r="M13" s="39"/>
      <c r="N13" s="40"/>
    </row>
    <row r="14" spans="1:15" ht="13.5" customHeight="1" x14ac:dyDescent="0.2">
      <c r="A14" s="5"/>
      <c r="B14" s="5"/>
      <c r="C14" s="5"/>
      <c r="D14" s="5" t="s">
        <v>9</v>
      </c>
      <c r="E14" s="5"/>
      <c r="F14" s="13"/>
      <c r="G14" s="12"/>
      <c r="H14" s="17"/>
      <c r="I14" s="13"/>
      <c r="J14" s="13"/>
      <c r="K14" s="12"/>
      <c r="L14" s="13"/>
      <c r="M14" s="39"/>
      <c r="N14" s="40"/>
    </row>
    <row r="15" spans="1:15" ht="13.5" customHeight="1" x14ac:dyDescent="0.2">
      <c r="A15" s="5"/>
      <c r="B15" s="5"/>
      <c r="C15" s="5"/>
      <c r="D15" s="5"/>
      <c r="E15" s="5" t="s">
        <v>10</v>
      </c>
      <c r="F15" s="13">
        <v>135172.47</v>
      </c>
      <c r="G15" s="12"/>
      <c r="H15" s="17">
        <v>34297.5</v>
      </c>
      <c r="I15" s="13"/>
      <c r="J15" s="13">
        <v>34297.5</v>
      </c>
      <c r="K15" s="12"/>
      <c r="L15" s="13">
        <v>137190</v>
      </c>
      <c r="M15" s="39"/>
      <c r="N15" s="63" t="s">
        <v>77</v>
      </c>
    </row>
    <row r="16" spans="1:15" ht="13.5" customHeight="1" x14ac:dyDescent="0.2">
      <c r="A16" s="5"/>
      <c r="B16" s="5"/>
      <c r="C16" s="5"/>
      <c r="D16" s="5"/>
      <c r="E16" s="5" t="s">
        <v>11</v>
      </c>
      <c r="F16" s="13">
        <v>11640</v>
      </c>
      <c r="G16" s="12"/>
      <c r="H16" s="17">
        <v>2910</v>
      </c>
      <c r="I16" s="13"/>
      <c r="J16" s="13">
        <v>3125</v>
      </c>
      <c r="K16" s="12"/>
      <c r="L16" s="13">
        <v>12500</v>
      </c>
      <c r="M16" s="39"/>
      <c r="N16" s="63"/>
    </row>
    <row r="17" spans="1:14" ht="13.5" customHeight="1" thickBot="1" x14ac:dyDescent="0.25">
      <c r="A17" s="5"/>
      <c r="B17" s="5"/>
      <c r="C17" s="5"/>
      <c r="D17" s="5"/>
      <c r="E17" s="5" t="s">
        <v>12</v>
      </c>
      <c r="F17" s="14"/>
      <c r="G17" s="12"/>
      <c r="H17" s="15">
        <v>0</v>
      </c>
      <c r="I17" s="13"/>
      <c r="J17" s="14">
        <v>1000</v>
      </c>
      <c r="K17" s="12"/>
      <c r="L17" s="14">
        <v>4000</v>
      </c>
      <c r="M17" s="39"/>
      <c r="N17" s="40"/>
    </row>
    <row r="18" spans="1:14" ht="13.5" customHeight="1" x14ac:dyDescent="0.2">
      <c r="A18" s="5"/>
      <c r="B18" s="5"/>
      <c r="C18" s="5"/>
      <c r="D18" s="5" t="s">
        <v>13</v>
      </c>
      <c r="E18" s="5"/>
      <c r="F18" s="13">
        <f>ROUND(SUM(F15:F17),5)</f>
        <v>146812.47</v>
      </c>
      <c r="G18" s="12"/>
      <c r="H18" s="17">
        <f>ROUND(SUM(H14:H17),5)</f>
        <v>37207.5</v>
      </c>
      <c r="I18" s="13"/>
      <c r="J18" s="13">
        <f>ROUND(SUM(J14:J17),5)</f>
        <v>38422.5</v>
      </c>
      <c r="K18" s="12"/>
      <c r="L18" s="13">
        <f>ROUND(SUM(L14:L17),5)</f>
        <v>153690</v>
      </c>
      <c r="M18" s="39"/>
      <c r="N18" s="40"/>
    </row>
    <row r="19" spans="1:14" ht="13.5" customHeight="1" thickBot="1" x14ac:dyDescent="0.25">
      <c r="A19" s="5"/>
      <c r="B19" s="5"/>
      <c r="C19" s="5"/>
      <c r="D19" s="5" t="s">
        <v>14</v>
      </c>
      <c r="E19" s="5"/>
      <c r="F19" s="14">
        <v>11600.64</v>
      </c>
      <c r="G19" s="12"/>
      <c r="H19" s="15">
        <v>3272.46</v>
      </c>
      <c r="I19" s="13"/>
      <c r="J19" s="14">
        <v>3050</v>
      </c>
      <c r="K19" s="12"/>
      <c r="L19" s="14">
        <v>12200</v>
      </c>
      <c r="M19" s="39"/>
      <c r="N19" s="61" t="s">
        <v>76</v>
      </c>
    </row>
    <row r="20" spans="1:14" ht="13.5" customHeight="1" x14ac:dyDescent="0.2">
      <c r="A20" s="5"/>
      <c r="B20" s="5"/>
      <c r="C20" s="5" t="s">
        <v>15</v>
      </c>
      <c r="D20" s="5"/>
      <c r="E20" s="5"/>
      <c r="F20" s="13">
        <f>ROUND(F14+SUM(F18:F19),5)</f>
        <v>158413.10999999999</v>
      </c>
      <c r="G20" s="12"/>
      <c r="H20" s="17">
        <f>ROUND(H13+SUM(H18:H19),5)</f>
        <v>40479.96</v>
      </c>
      <c r="I20" s="13"/>
      <c r="J20" s="13">
        <f>ROUND(J13+SUM(J18:J19),5)</f>
        <v>41472.5</v>
      </c>
      <c r="K20" s="12"/>
      <c r="L20" s="13">
        <f>ROUND(L13+SUM(L18:L19),5)</f>
        <v>165890</v>
      </c>
      <c r="M20" s="39"/>
      <c r="N20" s="61"/>
    </row>
    <row r="21" spans="1:14" ht="20.100000000000001" customHeight="1" x14ac:dyDescent="0.2">
      <c r="A21" s="5"/>
      <c r="B21" s="5"/>
      <c r="C21" s="5" t="s">
        <v>16</v>
      </c>
      <c r="D21" s="5"/>
      <c r="E21" s="5"/>
      <c r="F21" s="13"/>
      <c r="G21" s="12"/>
      <c r="H21" s="17"/>
      <c r="I21" s="13"/>
      <c r="J21" s="13"/>
      <c r="K21" s="12"/>
      <c r="L21" s="13"/>
      <c r="M21" s="39"/>
      <c r="N21" s="40"/>
    </row>
    <row r="22" spans="1:14" ht="13.5" customHeight="1" x14ac:dyDescent="0.2">
      <c r="A22" s="5"/>
      <c r="B22" s="5"/>
      <c r="C22" s="5"/>
      <c r="D22" s="5" t="s">
        <v>17</v>
      </c>
      <c r="E22" s="5"/>
      <c r="F22" s="13">
        <v>6090</v>
      </c>
      <c r="G22" s="12"/>
      <c r="H22" s="17">
        <v>1905</v>
      </c>
      <c r="I22" s="13"/>
      <c r="J22" s="13">
        <v>1500</v>
      </c>
      <c r="K22" s="12"/>
      <c r="L22" s="13">
        <v>6000</v>
      </c>
      <c r="M22" s="39"/>
      <c r="N22" s="40"/>
    </row>
    <row r="23" spans="1:14" ht="13.5" customHeight="1" x14ac:dyDescent="0.2">
      <c r="A23" s="5"/>
      <c r="B23" s="5"/>
      <c r="C23" s="5"/>
      <c r="D23" s="5" t="s">
        <v>18</v>
      </c>
      <c r="E23" s="5"/>
      <c r="F23" s="13">
        <v>385.27</v>
      </c>
      <c r="G23" s="12"/>
      <c r="H23" s="17">
        <v>128.02000000000001</v>
      </c>
      <c r="I23" s="13"/>
      <c r="J23" s="13">
        <v>125</v>
      </c>
      <c r="K23" s="12"/>
      <c r="L23" s="13">
        <v>500</v>
      </c>
      <c r="M23" s="39"/>
      <c r="N23" s="40"/>
    </row>
    <row r="24" spans="1:14" ht="13.5" customHeight="1" x14ac:dyDescent="0.2">
      <c r="A24" s="5"/>
      <c r="B24" s="5"/>
      <c r="C24" s="5"/>
      <c r="D24" s="5" t="s">
        <v>19</v>
      </c>
      <c r="E24" s="5"/>
      <c r="F24" s="13">
        <v>1008</v>
      </c>
      <c r="G24" s="12"/>
      <c r="H24" s="17">
        <v>195.4</v>
      </c>
      <c r="I24" s="13"/>
      <c r="J24" s="13">
        <v>200</v>
      </c>
      <c r="K24" s="12"/>
      <c r="L24" s="13">
        <v>800</v>
      </c>
      <c r="M24" s="39"/>
      <c r="N24" s="40"/>
    </row>
    <row r="25" spans="1:14" ht="13.5" customHeight="1" thickBot="1" x14ac:dyDescent="0.25">
      <c r="A25" s="5"/>
      <c r="B25" s="5"/>
      <c r="C25" s="5"/>
      <c r="D25" s="5" t="s">
        <v>20</v>
      </c>
      <c r="E25" s="5"/>
      <c r="F25" s="14" t="s">
        <v>50</v>
      </c>
      <c r="G25" s="12"/>
      <c r="H25" s="15">
        <v>0</v>
      </c>
      <c r="I25" s="13"/>
      <c r="J25" s="14">
        <v>125</v>
      </c>
      <c r="K25" s="12"/>
      <c r="L25" s="14">
        <v>500</v>
      </c>
      <c r="M25" s="39"/>
      <c r="N25" s="64"/>
    </row>
    <row r="26" spans="1:14" ht="13.5" customHeight="1" x14ac:dyDescent="0.2">
      <c r="A26" s="5"/>
      <c r="B26" s="5"/>
      <c r="C26" s="5" t="s">
        <v>21</v>
      </c>
      <c r="D26" s="5"/>
      <c r="E26" s="5"/>
      <c r="F26" s="13">
        <f>ROUND(SUM(F22:F25),5)</f>
        <v>7483.27</v>
      </c>
      <c r="G26" s="12"/>
      <c r="H26" s="17">
        <f>ROUND(SUM(H21:H25),5)</f>
        <v>2228.42</v>
      </c>
      <c r="I26" s="13"/>
      <c r="J26" s="13">
        <f>ROUND(SUM(J21:J25),5)</f>
        <v>1950</v>
      </c>
      <c r="K26" s="12"/>
      <c r="L26" s="13">
        <f>ROUND(SUM(L21:L25),5)</f>
        <v>7800</v>
      </c>
      <c r="M26" s="39"/>
      <c r="N26" s="40"/>
    </row>
    <row r="27" spans="1:14" ht="20.100000000000001" customHeight="1" x14ac:dyDescent="0.2">
      <c r="A27" s="5"/>
      <c r="B27" s="5"/>
      <c r="C27" s="5" t="s">
        <v>22</v>
      </c>
      <c r="D27" s="5"/>
      <c r="E27" s="5"/>
      <c r="F27" s="13">
        <v>5690.1</v>
      </c>
      <c r="G27" s="12"/>
      <c r="H27" s="17">
        <v>2981.15</v>
      </c>
      <c r="I27" s="13"/>
      <c r="J27" s="13">
        <v>1750</v>
      </c>
      <c r="K27" s="12"/>
      <c r="L27" s="13">
        <v>7000</v>
      </c>
      <c r="M27" s="39"/>
      <c r="N27" s="40"/>
    </row>
    <row r="28" spans="1:14" ht="13.5" customHeight="1" x14ac:dyDescent="0.2">
      <c r="A28" s="5"/>
      <c r="B28" s="5"/>
      <c r="C28" s="5" t="s">
        <v>23</v>
      </c>
      <c r="D28" s="5"/>
      <c r="E28" s="5"/>
      <c r="F28" s="13">
        <v>32713.54</v>
      </c>
      <c r="G28" s="12"/>
      <c r="H28" s="17">
        <v>318.91000000000003</v>
      </c>
      <c r="I28" s="13"/>
      <c r="J28" s="13">
        <v>8000</v>
      </c>
      <c r="K28" s="12"/>
      <c r="L28" s="13">
        <v>32000</v>
      </c>
      <c r="M28" s="39"/>
      <c r="N28" s="40"/>
    </row>
    <row r="29" spans="1:14" ht="13.5" customHeight="1" x14ac:dyDescent="0.2">
      <c r="A29" s="5"/>
      <c r="B29" s="5"/>
      <c r="C29" s="5" t="s">
        <v>24</v>
      </c>
      <c r="D29" s="5"/>
      <c r="E29" s="5"/>
      <c r="F29" s="13">
        <v>6353.74</v>
      </c>
      <c r="G29" s="12"/>
      <c r="H29" s="17">
        <v>0</v>
      </c>
      <c r="I29" s="13"/>
      <c r="J29" s="13">
        <v>1375</v>
      </c>
      <c r="K29" s="12"/>
      <c r="L29" s="13">
        <v>5500</v>
      </c>
      <c r="M29" s="39"/>
      <c r="N29" s="40" t="s">
        <v>62</v>
      </c>
    </row>
    <row r="30" spans="1:14" ht="13.5" customHeight="1" x14ac:dyDescent="0.2">
      <c r="A30" s="5"/>
      <c r="B30" s="5"/>
      <c r="C30" s="5" t="s">
        <v>25</v>
      </c>
      <c r="D30" s="5"/>
      <c r="E30" s="5"/>
      <c r="F30" s="13">
        <v>59.95</v>
      </c>
      <c r="G30" s="12"/>
      <c r="H30" s="17">
        <v>0</v>
      </c>
      <c r="I30" s="13"/>
      <c r="J30" s="13">
        <v>150</v>
      </c>
      <c r="K30" s="12"/>
      <c r="L30" s="13">
        <v>600</v>
      </c>
      <c r="M30" s="39"/>
      <c r="N30" s="40"/>
    </row>
    <row r="31" spans="1:14" ht="13.5" customHeight="1" x14ac:dyDescent="0.2">
      <c r="A31" s="5"/>
      <c r="B31" s="5"/>
      <c r="C31" s="5" t="s">
        <v>26</v>
      </c>
      <c r="D31" s="5"/>
      <c r="E31" s="5"/>
      <c r="F31" s="13"/>
      <c r="G31" s="12"/>
      <c r="H31" s="17">
        <v>0</v>
      </c>
      <c r="I31" s="13"/>
      <c r="J31" s="13">
        <v>375</v>
      </c>
      <c r="K31" s="12"/>
      <c r="L31" s="13">
        <v>1500</v>
      </c>
      <c r="M31" s="39"/>
      <c r="N31" s="40"/>
    </row>
    <row r="32" spans="1:14" ht="20.100000000000001" customHeight="1" x14ac:dyDescent="0.2">
      <c r="A32" s="5"/>
      <c r="B32" s="5"/>
      <c r="C32" s="5" t="s">
        <v>27</v>
      </c>
      <c r="D32" s="5"/>
      <c r="E32" s="5"/>
      <c r="F32" s="13"/>
      <c r="G32" s="12"/>
      <c r="H32" s="17"/>
      <c r="I32" s="13"/>
      <c r="J32" s="13"/>
      <c r="K32" s="12"/>
      <c r="L32" s="13"/>
      <c r="M32" s="39"/>
      <c r="N32" s="61" t="s">
        <v>60</v>
      </c>
    </row>
    <row r="33" spans="1:14" ht="13.5" customHeight="1" x14ac:dyDescent="0.2">
      <c r="A33" s="5"/>
      <c r="B33" s="5"/>
      <c r="C33" s="5"/>
      <c r="D33" s="5" t="s">
        <v>28</v>
      </c>
      <c r="E33" s="5"/>
      <c r="F33" s="13">
        <v>507</v>
      </c>
      <c r="G33" s="12"/>
      <c r="H33" s="17">
        <v>160.5</v>
      </c>
      <c r="I33" s="13"/>
      <c r="J33" s="13">
        <v>137.5</v>
      </c>
      <c r="K33" s="12"/>
      <c r="L33" s="13">
        <v>550</v>
      </c>
      <c r="M33" s="39"/>
      <c r="N33" s="62"/>
    </row>
    <row r="34" spans="1:14" ht="13.5" customHeight="1" x14ac:dyDescent="0.2">
      <c r="A34" s="5"/>
      <c r="B34" s="5"/>
      <c r="C34" s="5"/>
      <c r="D34" s="5" t="s">
        <v>29</v>
      </c>
      <c r="E34" s="5"/>
      <c r="F34" s="13">
        <v>1563</v>
      </c>
      <c r="G34" s="12"/>
      <c r="H34" s="17">
        <v>1823.5</v>
      </c>
      <c r="I34" s="13"/>
      <c r="J34" s="13">
        <v>400</v>
      </c>
      <c r="K34" s="12"/>
      <c r="L34" s="13">
        <v>1600</v>
      </c>
      <c r="M34" s="39"/>
      <c r="N34" s="62"/>
    </row>
    <row r="35" spans="1:14" ht="13.5" customHeight="1" thickBot="1" x14ac:dyDescent="0.25">
      <c r="A35" s="5"/>
      <c r="B35" s="5"/>
      <c r="C35" s="5"/>
      <c r="D35" s="5" t="s">
        <v>30</v>
      </c>
      <c r="E35" s="5"/>
      <c r="F35" s="14">
        <v>377</v>
      </c>
      <c r="G35" s="12"/>
      <c r="H35" s="15">
        <v>113.1</v>
      </c>
      <c r="I35" s="13"/>
      <c r="J35" s="14">
        <v>125</v>
      </c>
      <c r="K35" s="12"/>
      <c r="L35" s="14">
        <v>500</v>
      </c>
      <c r="M35" s="39"/>
      <c r="N35" s="62"/>
    </row>
    <row r="36" spans="1:14" ht="13.5" customHeight="1" x14ac:dyDescent="0.2">
      <c r="A36" s="5"/>
      <c r="B36" s="5"/>
      <c r="C36" s="5" t="s">
        <v>31</v>
      </c>
      <c r="D36" s="5"/>
      <c r="E36" s="5"/>
      <c r="F36" s="13">
        <f>ROUND(SUM(F31:F35),5)</f>
        <v>2447</v>
      </c>
      <c r="G36" s="12"/>
      <c r="H36" s="17">
        <f>ROUND(SUM(H32:H35),5)</f>
        <v>2097.1</v>
      </c>
      <c r="I36" s="13"/>
      <c r="J36" s="13">
        <f>ROUND(SUM(J32:J35),5)</f>
        <v>662.5</v>
      </c>
      <c r="K36" s="12"/>
      <c r="L36" s="13">
        <f>ROUND(SUM(L32:L35),5)</f>
        <v>2650</v>
      </c>
      <c r="M36" s="39"/>
      <c r="N36" s="62"/>
    </row>
    <row r="37" spans="1:14" ht="20.100000000000001" customHeight="1" x14ac:dyDescent="0.2">
      <c r="A37" s="5"/>
      <c r="B37" s="5"/>
      <c r="C37" s="5" t="s">
        <v>32</v>
      </c>
      <c r="D37" s="5"/>
      <c r="E37" s="5"/>
      <c r="F37" s="13">
        <v>1186.25</v>
      </c>
      <c r="G37" s="12"/>
      <c r="H37" s="17">
        <v>85.45</v>
      </c>
      <c r="I37" s="13"/>
      <c r="J37" s="13">
        <v>337.5</v>
      </c>
      <c r="K37" s="12"/>
      <c r="L37" s="13">
        <v>1350</v>
      </c>
      <c r="M37" s="39"/>
      <c r="N37" s="40"/>
    </row>
    <row r="38" spans="1:14" ht="13.5" customHeight="1" x14ac:dyDescent="0.2">
      <c r="A38" s="5"/>
      <c r="B38" s="5"/>
      <c r="C38" s="5" t="s">
        <v>33</v>
      </c>
      <c r="D38" s="5"/>
      <c r="E38" s="5"/>
      <c r="F38" s="13">
        <v>1707.04</v>
      </c>
      <c r="G38" s="12"/>
      <c r="H38" s="17">
        <v>223.58</v>
      </c>
      <c r="I38" s="13"/>
      <c r="J38" s="13">
        <v>375</v>
      </c>
      <c r="K38" s="12"/>
      <c r="L38" s="13">
        <v>1500</v>
      </c>
      <c r="M38" s="39"/>
      <c r="N38" s="40"/>
    </row>
    <row r="39" spans="1:14" ht="13.5" customHeight="1" x14ac:dyDescent="0.2">
      <c r="A39" s="5"/>
      <c r="B39" s="5"/>
      <c r="C39" s="5" t="s">
        <v>34</v>
      </c>
      <c r="D39" s="5"/>
      <c r="E39" s="5"/>
      <c r="F39" s="13">
        <v>1008.8</v>
      </c>
      <c r="G39" s="12"/>
      <c r="H39" s="17">
        <v>0</v>
      </c>
      <c r="I39" s="13"/>
      <c r="J39" s="13">
        <v>200</v>
      </c>
      <c r="K39" s="12"/>
      <c r="L39" s="13">
        <v>800</v>
      </c>
      <c r="M39" s="39"/>
      <c r="N39" s="40"/>
    </row>
    <row r="40" spans="1:14" ht="13.5" customHeight="1" x14ac:dyDescent="0.2">
      <c r="A40" s="5"/>
      <c r="B40" s="5"/>
      <c r="C40" s="5" t="s">
        <v>35</v>
      </c>
      <c r="D40" s="5"/>
      <c r="E40" s="5"/>
      <c r="F40" s="13">
        <v>11815.5</v>
      </c>
      <c r="G40" s="12"/>
      <c r="H40" s="17">
        <v>0</v>
      </c>
      <c r="I40" s="13"/>
      <c r="J40" s="13">
        <v>1500</v>
      </c>
      <c r="K40" s="12"/>
      <c r="L40" s="13">
        <v>6000</v>
      </c>
      <c r="M40" s="39"/>
      <c r="N40" s="40"/>
    </row>
    <row r="41" spans="1:14" ht="13.5" customHeight="1" x14ac:dyDescent="0.2">
      <c r="A41" s="5"/>
      <c r="B41" s="5"/>
      <c r="C41" s="5" t="s">
        <v>36</v>
      </c>
      <c r="D41" s="5"/>
      <c r="E41" s="5"/>
      <c r="F41" s="13">
        <v>5736</v>
      </c>
      <c r="G41" s="12"/>
      <c r="H41" s="17">
        <v>1434</v>
      </c>
      <c r="I41" s="13"/>
      <c r="J41" s="13">
        <v>1434</v>
      </c>
      <c r="K41" s="12"/>
      <c r="L41" s="13">
        <v>5736</v>
      </c>
      <c r="M41" s="39"/>
      <c r="N41" s="63" t="s">
        <v>61</v>
      </c>
    </row>
    <row r="42" spans="1:14" ht="13.5" customHeight="1" x14ac:dyDescent="0.2">
      <c r="A42" s="5"/>
      <c r="B42" s="5"/>
      <c r="C42" s="5" t="s">
        <v>37</v>
      </c>
      <c r="D42" s="5"/>
      <c r="E42" s="5"/>
      <c r="F42" s="13">
        <v>2619.1</v>
      </c>
      <c r="G42" s="12"/>
      <c r="H42" s="17">
        <v>242.34</v>
      </c>
      <c r="I42" s="13"/>
      <c r="J42" s="13">
        <v>375</v>
      </c>
      <c r="K42" s="12"/>
      <c r="L42" s="13">
        <v>1500</v>
      </c>
      <c r="M42" s="39"/>
      <c r="N42" s="63"/>
    </row>
    <row r="43" spans="1:14" ht="13.5" customHeight="1" x14ac:dyDescent="0.2">
      <c r="A43" s="5"/>
      <c r="B43" s="5"/>
      <c r="C43" s="5" t="s">
        <v>38</v>
      </c>
      <c r="D43" s="5"/>
      <c r="E43" s="5"/>
      <c r="F43" s="13">
        <v>2370.8200000000002</v>
      </c>
      <c r="G43" s="12"/>
      <c r="H43" s="17">
        <v>258.64</v>
      </c>
      <c r="I43" s="13"/>
      <c r="J43" s="13">
        <v>375</v>
      </c>
      <c r="K43" s="12"/>
      <c r="L43" s="13">
        <v>1500</v>
      </c>
      <c r="M43" s="39"/>
      <c r="N43" s="40"/>
    </row>
    <row r="44" spans="1:14" ht="13.5" customHeight="1" x14ac:dyDescent="0.2">
      <c r="A44" s="5"/>
      <c r="B44" s="5"/>
      <c r="C44" s="5" t="s">
        <v>39</v>
      </c>
      <c r="D44" s="5"/>
      <c r="E44" s="5"/>
      <c r="F44" s="13">
        <v>6264</v>
      </c>
      <c r="G44" s="12"/>
      <c r="H44" s="17">
        <v>0</v>
      </c>
      <c r="I44" s="13"/>
      <c r="J44" s="13">
        <v>1750</v>
      </c>
      <c r="K44" s="12"/>
      <c r="L44" s="13">
        <v>7000</v>
      </c>
      <c r="M44" s="39"/>
      <c r="N44" s="40"/>
    </row>
    <row r="45" spans="1:14" ht="13.5" customHeight="1" x14ac:dyDescent="0.2">
      <c r="A45" s="5"/>
      <c r="B45" s="5"/>
      <c r="C45" s="5" t="s">
        <v>40</v>
      </c>
      <c r="D45" s="5"/>
      <c r="E45" s="5"/>
      <c r="F45" s="13">
        <v>925</v>
      </c>
      <c r="G45" s="12"/>
      <c r="H45" s="17">
        <v>0</v>
      </c>
      <c r="I45" s="13"/>
      <c r="J45" s="13">
        <v>375</v>
      </c>
      <c r="K45" s="12"/>
      <c r="L45" s="13">
        <v>1500</v>
      </c>
      <c r="M45" s="39"/>
      <c r="N45" s="40"/>
    </row>
    <row r="46" spans="1:14" ht="13.5" customHeight="1" x14ac:dyDescent="0.2">
      <c r="A46" s="5"/>
      <c r="B46" s="5"/>
      <c r="C46" s="5" t="s">
        <v>69</v>
      </c>
      <c r="D46" s="5"/>
      <c r="E46" s="5"/>
      <c r="F46" s="13">
        <v>4111.7</v>
      </c>
      <c r="G46" s="12"/>
      <c r="H46" s="17"/>
      <c r="I46" s="13"/>
      <c r="J46" s="13"/>
      <c r="K46" s="12"/>
      <c r="L46" s="13"/>
      <c r="M46" s="39"/>
      <c r="N46" s="40"/>
    </row>
    <row r="47" spans="1:14" ht="13.5" customHeight="1" thickBot="1" x14ac:dyDescent="0.25">
      <c r="A47" s="5"/>
      <c r="B47" s="5"/>
      <c r="C47" s="5" t="s">
        <v>41</v>
      </c>
      <c r="D47" s="5"/>
      <c r="E47" s="5"/>
      <c r="F47" s="13">
        <v>0</v>
      </c>
      <c r="G47" s="12"/>
      <c r="H47" s="17">
        <v>671.48</v>
      </c>
      <c r="I47" s="13"/>
      <c r="J47" s="13"/>
      <c r="K47" s="12"/>
      <c r="L47" s="13"/>
      <c r="M47" s="39"/>
      <c r="N47" s="40"/>
    </row>
    <row r="48" spans="1:14" ht="13.5" customHeight="1" thickBot="1" x14ac:dyDescent="0.25">
      <c r="A48" s="5"/>
      <c r="B48" s="5" t="s">
        <v>42</v>
      </c>
      <c r="C48" s="5"/>
      <c r="D48" s="5"/>
      <c r="E48" s="5"/>
      <c r="F48" s="27">
        <f>ROUND(F12+F20+SUM(F26:F30)+SUM(F36:F47),5)</f>
        <v>250904.92</v>
      </c>
      <c r="G48" s="28"/>
      <c r="H48" s="29">
        <f>ROUND(H12+H20+SUM(H26:H31)+SUM(H36:H47),5)</f>
        <v>51021.03</v>
      </c>
      <c r="I48" s="30"/>
      <c r="J48" s="27">
        <f>ROUND(J12+J20+SUM(J26:J31)+SUM(J36:J47),5)</f>
        <v>62456.5</v>
      </c>
      <c r="K48" s="28"/>
      <c r="L48" s="27">
        <f>ROUND(L12+L20+SUM(L26:L31)+SUM(L36:L47),5)</f>
        <v>249826</v>
      </c>
      <c r="M48" s="39"/>
      <c r="N48" s="40"/>
    </row>
    <row r="49" spans="1:14" ht="20.100000000000001" customHeight="1" x14ac:dyDescent="0.2">
      <c r="A49" s="5" t="s">
        <v>43</v>
      </c>
      <c r="B49" s="5"/>
      <c r="C49" s="5"/>
      <c r="D49" s="5"/>
      <c r="E49" s="5"/>
      <c r="F49" s="30">
        <f>ROUND(F3+F11-F48,5)</f>
        <v>489.95</v>
      </c>
      <c r="G49" s="28"/>
      <c r="H49" s="42">
        <f>ROUND(H2+H11-H48,5)</f>
        <v>191096.39</v>
      </c>
      <c r="I49" s="30"/>
      <c r="J49" s="30">
        <f>ROUND(J2+J11-J48,5)</f>
        <v>187143.5</v>
      </c>
      <c r="K49" s="28"/>
      <c r="L49" s="30">
        <f>ROUND(L2+L11-L48,5)</f>
        <v>974</v>
      </c>
      <c r="M49" s="39"/>
      <c r="N49" s="40"/>
    </row>
    <row r="50" spans="1:14" ht="20.100000000000001" customHeight="1" x14ac:dyDescent="0.2">
      <c r="A50" s="5" t="s">
        <v>54</v>
      </c>
      <c r="B50" s="5"/>
      <c r="C50" s="5"/>
      <c r="D50" s="5"/>
      <c r="E50" s="5"/>
      <c r="F50" s="13"/>
      <c r="G50" s="12"/>
      <c r="H50" s="17"/>
      <c r="I50" s="13"/>
      <c r="J50" s="13"/>
      <c r="K50" s="12"/>
      <c r="L50" s="13"/>
      <c r="M50" s="39"/>
      <c r="N50" s="40"/>
    </row>
    <row r="51" spans="1:14" ht="13.5" customHeight="1" x14ac:dyDescent="0.2">
      <c r="A51" s="5"/>
      <c r="B51" s="5" t="s">
        <v>44</v>
      </c>
      <c r="C51" s="5"/>
      <c r="D51" s="5"/>
      <c r="E51" s="5"/>
      <c r="F51" s="13">
        <v>17527.650000000001</v>
      </c>
      <c r="G51" s="12"/>
      <c r="H51" s="17">
        <v>0</v>
      </c>
      <c r="I51" s="13"/>
      <c r="J51" s="13">
        <v>5250</v>
      </c>
      <c r="K51" s="12"/>
      <c r="L51" s="13">
        <v>21000</v>
      </c>
      <c r="M51" s="39"/>
      <c r="N51" s="40"/>
    </row>
    <row r="52" spans="1:14" ht="13.5" customHeight="1" x14ac:dyDescent="0.2">
      <c r="A52" s="5"/>
      <c r="B52" s="5" t="s">
        <v>55</v>
      </c>
      <c r="C52" s="44"/>
      <c r="D52" s="5"/>
      <c r="E52" s="5"/>
      <c r="F52" s="13"/>
      <c r="G52" s="12"/>
      <c r="H52" s="17"/>
      <c r="I52" s="13"/>
      <c r="J52" s="13"/>
      <c r="K52" s="12"/>
      <c r="L52" s="13"/>
      <c r="M52" s="39"/>
      <c r="N52" s="40"/>
    </row>
    <row r="53" spans="1:14" ht="13.5" customHeight="1" x14ac:dyDescent="0.2">
      <c r="A53" s="5"/>
      <c r="B53" s="5"/>
      <c r="C53" s="5"/>
      <c r="D53" s="5" t="s">
        <v>45</v>
      </c>
      <c r="E53" s="5"/>
      <c r="F53" s="13">
        <v>7927.65</v>
      </c>
      <c r="G53" s="12"/>
      <c r="H53" s="17">
        <v>4300.75</v>
      </c>
      <c r="I53" s="13"/>
      <c r="J53" s="13">
        <v>1750</v>
      </c>
      <c r="K53" s="12"/>
      <c r="L53" s="13">
        <v>7000</v>
      </c>
      <c r="M53" s="39"/>
      <c r="N53" s="40"/>
    </row>
    <row r="54" spans="1:14" ht="13.5" customHeight="1" thickBot="1" x14ac:dyDescent="0.25">
      <c r="A54" s="5"/>
      <c r="B54" s="5"/>
      <c r="C54" s="5"/>
      <c r="D54" s="5" t="s">
        <v>46</v>
      </c>
      <c r="E54" s="5"/>
      <c r="F54" s="13">
        <v>9600</v>
      </c>
      <c r="G54" s="12"/>
      <c r="H54" s="17">
        <v>2600</v>
      </c>
      <c r="I54" s="13"/>
      <c r="J54" s="13">
        <v>3500</v>
      </c>
      <c r="K54" s="12"/>
      <c r="L54" s="13">
        <v>14000</v>
      </c>
      <c r="M54" s="39"/>
      <c r="N54" s="40"/>
    </row>
    <row r="55" spans="1:14" ht="13.5" customHeight="1" thickBot="1" x14ac:dyDescent="0.25">
      <c r="A55" s="5"/>
      <c r="B55" s="5"/>
      <c r="C55" s="5" t="s">
        <v>56</v>
      </c>
      <c r="D55" s="5"/>
      <c r="E55" s="5"/>
      <c r="F55" s="18">
        <f>ROUND(SUM(F52:F54),5)</f>
        <v>17527.650000000001</v>
      </c>
      <c r="G55" s="12"/>
      <c r="H55" s="19">
        <f>ROUND(SUM(H52:H54),5)</f>
        <v>6900.75</v>
      </c>
      <c r="I55" s="13"/>
      <c r="J55" s="18">
        <f>ROUND(SUM(J52:J54),5)</f>
        <v>5250</v>
      </c>
      <c r="K55" s="12"/>
      <c r="L55" s="18">
        <f>ROUND(SUM(L52:L54),5)</f>
        <v>21000</v>
      </c>
      <c r="M55" s="39"/>
      <c r="N55" s="40"/>
    </row>
    <row r="56" spans="1:14" ht="20.100000000000001" customHeight="1" thickBot="1" x14ac:dyDescent="0.25">
      <c r="A56" s="5" t="s">
        <v>57</v>
      </c>
      <c r="B56" s="5"/>
      <c r="C56" s="5"/>
      <c r="D56" s="5"/>
      <c r="E56" s="5"/>
      <c r="F56" s="20">
        <f>ROUND(F51-F55,5)</f>
        <v>0</v>
      </c>
      <c r="G56" s="12"/>
      <c r="H56" s="19">
        <f>ROUND(H51-H55,5)</f>
        <v>-6900.75</v>
      </c>
      <c r="I56" s="13"/>
      <c r="J56" s="20">
        <f>ROUND(J51-J55,5)</f>
        <v>0</v>
      </c>
      <c r="K56" s="21"/>
      <c r="L56" s="20">
        <f>ROUND(L51-L55,5)</f>
        <v>0</v>
      </c>
      <c r="M56" s="39"/>
      <c r="N56" s="40" t="s">
        <v>53</v>
      </c>
    </row>
    <row r="57" spans="1:14" s="2" customFormat="1" ht="20.100000000000001" customHeight="1" thickBot="1" x14ac:dyDescent="0.25">
      <c r="A57" s="38" t="s">
        <v>75</v>
      </c>
      <c r="B57" s="5"/>
      <c r="C57" s="5"/>
      <c r="D57" s="5"/>
      <c r="E57" s="5"/>
      <c r="F57" s="23">
        <f>ROUND(F49+F56,5)</f>
        <v>489.95</v>
      </c>
      <c r="G57" s="24"/>
      <c r="H57" s="25">
        <f>ROUND(H49+H56,5)</f>
        <v>184195.64</v>
      </c>
      <c r="I57" s="26"/>
      <c r="J57" s="23">
        <f>ROUND(J49+J56,5)</f>
        <v>187143.5</v>
      </c>
      <c r="K57" s="24"/>
      <c r="L57" s="23">
        <f>ROUND(L49+L56,5)</f>
        <v>974</v>
      </c>
      <c r="M57" s="45"/>
      <c r="N57" s="46"/>
    </row>
    <row r="58" spans="1:14" ht="22.5" customHeight="1" thickTop="1" x14ac:dyDescent="0.2">
      <c r="A58" s="58" t="s">
        <v>51</v>
      </c>
      <c r="B58" s="59"/>
      <c r="C58" s="59"/>
      <c r="D58" s="59"/>
      <c r="E58" s="59"/>
      <c r="F58" s="59"/>
      <c r="G58" s="59"/>
      <c r="H58" s="59"/>
      <c r="I58" s="59"/>
      <c r="J58" s="59"/>
      <c r="K58" s="59"/>
      <c r="L58" s="59"/>
      <c r="M58" s="59"/>
      <c r="N58" s="60"/>
    </row>
    <row r="59" spans="1:14" s="22" customFormat="1" ht="27" customHeight="1" x14ac:dyDescent="0.2">
      <c r="A59" s="55" t="s">
        <v>66</v>
      </c>
      <c r="B59" s="56"/>
      <c r="C59" s="56"/>
      <c r="D59" s="56"/>
      <c r="E59" s="56"/>
      <c r="F59" s="56"/>
      <c r="G59" s="56"/>
      <c r="H59" s="56"/>
      <c r="I59" s="56"/>
      <c r="J59" s="56"/>
      <c r="K59" s="56"/>
      <c r="L59" s="56"/>
      <c r="M59" s="56"/>
      <c r="N59" s="57"/>
    </row>
    <row r="60" spans="1:14" s="22" customFormat="1" ht="27" customHeight="1" x14ac:dyDescent="0.2">
      <c r="A60" s="55" t="s">
        <v>67</v>
      </c>
      <c r="B60" s="56"/>
      <c r="C60" s="56"/>
      <c r="D60" s="56"/>
      <c r="E60" s="56"/>
      <c r="F60" s="56"/>
      <c r="G60" s="56"/>
      <c r="H60" s="56"/>
      <c r="I60" s="56"/>
      <c r="J60" s="56"/>
      <c r="K60" s="56"/>
      <c r="L60" s="56"/>
      <c r="M60" s="56"/>
      <c r="N60" s="57"/>
    </row>
    <row r="61" spans="1:14" s="22" customFormat="1" ht="27" customHeight="1" x14ac:dyDescent="0.2">
      <c r="A61" s="52" t="s">
        <v>73</v>
      </c>
      <c r="B61" s="53"/>
      <c r="C61" s="53"/>
      <c r="D61" s="53"/>
      <c r="E61" s="53"/>
      <c r="F61" s="53"/>
      <c r="G61" s="53"/>
      <c r="H61" s="53"/>
      <c r="I61" s="53"/>
      <c r="J61" s="53"/>
      <c r="K61" s="53"/>
      <c r="L61" s="53"/>
      <c r="M61" s="53"/>
      <c r="N61" s="54"/>
    </row>
    <row r="62" spans="1:14" s="22" customFormat="1" ht="27" customHeight="1" x14ac:dyDescent="0.2">
      <c r="A62" s="49" t="s">
        <v>74</v>
      </c>
      <c r="B62" s="50"/>
      <c r="C62" s="50"/>
      <c r="D62" s="50"/>
      <c r="E62" s="50"/>
      <c r="F62" s="50"/>
      <c r="G62" s="50"/>
      <c r="H62" s="50"/>
      <c r="I62" s="50"/>
      <c r="J62" s="50"/>
      <c r="K62" s="50"/>
      <c r="L62" s="50"/>
      <c r="M62" s="50"/>
      <c r="N62" s="51"/>
    </row>
  </sheetData>
  <mergeCells count="11">
    <mergeCell ref="A1:E1"/>
    <mergeCell ref="A62:N62"/>
    <mergeCell ref="A61:N61"/>
    <mergeCell ref="A60:N60"/>
    <mergeCell ref="A59:N59"/>
    <mergeCell ref="A58:N58"/>
    <mergeCell ref="N10:N11"/>
    <mergeCell ref="N32:N36"/>
    <mergeCell ref="N41:N42"/>
    <mergeCell ref="N19:N20"/>
    <mergeCell ref="N15:N16"/>
  </mergeCells>
  <printOptions horizontalCentered="1" gridLines="1"/>
  <pageMargins left="0.5" right="0.5" top="1" bottom="0.25" header="0.2" footer="0.15"/>
  <pageSetup orientation="landscape" horizontalDpi="0" verticalDpi="0" r:id="rId1"/>
  <headerFooter>
    <oddHeader>&amp;L&amp;"Arial,Bold" 04/18/20
 Accrual Basis&amp;C&amp;"Arial,Bold"&amp;12 COUNCIL ON NATUROPATHIC MEDICAL EDUCATION
&amp;14 Actual vs. Budget
&amp;10 January through March 2020</oddHeader>
    <oddFooter>&amp;R&amp;"Arial,Bold"&amp;8 Page &amp;P of &amp;N</oddFooter>
  </headerFooter>
  <ignoredErrors>
    <ignoredError sqref="A61:N62" numberStoredAsText="1"/>
  </ignoredErrors>
  <drawing r:id="rId2"/>
  <legacyDrawing r:id="rId3"/>
  <controls>
    <mc:AlternateContent xmlns:mc="http://schemas.openxmlformats.org/markup-compatibility/2006">
      <mc:Choice Requires="x14">
        <control shapeId="1026" r:id="rId4" name="HEADER">
          <controlPr defaultSize="0" autoLine="0" r:id="rId5">
            <anchor moveWithCells="1">
              <from>
                <xdr:col>0</xdr:col>
                <xdr:colOff>0</xdr:colOff>
                <xdr:row>0</xdr:row>
                <xdr:rowOff>0</xdr:rowOff>
              </from>
              <to>
                <xdr:col>4</xdr:col>
                <xdr:colOff>190500</xdr:colOff>
                <xdr:row>0</xdr:row>
                <xdr:rowOff>228600</xdr:rowOff>
              </to>
            </anchor>
          </controlPr>
        </control>
      </mc:Choice>
      <mc:Fallback>
        <control shapeId="1026" r:id="rId4" name="HEADER"/>
      </mc:Fallback>
    </mc:AlternateContent>
    <mc:AlternateContent xmlns:mc="http://schemas.openxmlformats.org/markup-compatibility/2006">
      <mc:Choice Requires="x14">
        <control shapeId="1025" r:id="rId6" name="FILTER">
          <controlPr defaultSize="0" autoLine="0" r:id="rId7">
            <anchor moveWithCells="1">
              <from>
                <xdr:col>0</xdr:col>
                <xdr:colOff>0</xdr:colOff>
                <xdr:row>0</xdr:row>
                <xdr:rowOff>0</xdr:rowOff>
              </from>
              <to>
                <xdr:col>4</xdr:col>
                <xdr:colOff>190500</xdr:colOff>
                <xdr:row>0</xdr:row>
                <xdr:rowOff>228600</xdr:rowOff>
              </to>
            </anchor>
          </controlPr>
        </control>
      </mc:Choice>
      <mc:Fallback>
        <control shapeId="1025" r:id="rId6" name="FILT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jaheba</dc:creator>
  <cp:lastModifiedBy>M M</cp:lastModifiedBy>
  <cp:lastPrinted>2020-04-18T16:00:28Z</cp:lastPrinted>
  <dcterms:created xsi:type="dcterms:W3CDTF">2020-04-14T15:17:18Z</dcterms:created>
  <dcterms:modified xsi:type="dcterms:W3CDTF">2020-05-12T18:19:46Z</dcterms:modified>
</cp:coreProperties>
</file>